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059AEF00-A4AD-4446-984A-8A938DD2416C}"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s="1"/>
  <c r="C81" i="8"/>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c r="I68" i="8"/>
  <c r="I76" i="8"/>
  <c r="I81" i="8"/>
  <c r="J65" i="8"/>
  <c r="J75" i="8" s="1"/>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c r="P81" i="8"/>
  <c r="Q65" i="8"/>
  <c r="Q75" i="8"/>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60" i="8" l="1"/>
  <c r="D61" i="8"/>
  <c r="D62" i="8"/>
  <c r="E47" i="8"/>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78" i="8" s="1"/>
  <c r="C79" i="8"/>
  <c r="C64" i="8"/>
  <c r="C67" i="8" s="1"/>
  <c r="B58" i="8"/>
  <c r="B79" i="8"/>
  <c r="E48" i="8"/>
  <c r="E57" i="8" s="1"/>
  <c r="D59" i="8"/>
  <c r="E61" i="8" l="1"/>
  <c r="E62" i="8"/>
  <c r="F47" i="8"/>
  <c r="E59" i="8"/>
  <c r="E58" i="8" s="1"/>
  <c r="D58" i="8"/>
  <c r="D78" i="8" s="1"/>
  <c r="E60" i="8"/>
  <c r="F62" i="8"/>
  <c r="F48" i="8"/>
  <c r="F57" i="8" s="1"/>
  <c r="F59" i="8"/>
  <c r="F60" i="8"/>
  <c r="F61" i="8"/>
  <c r="G47" i="8"/>
  <c r="B78" i="8"/>
  <c r="E79" i="8"/>
  <c r="C74" i="8"/>
  <c r="C69" i="8"/>
  <c r="B64" i="8"/>
  <c r="B67" i="8" s="1"/>
  <c r="D64" i="8"/>
  <c r="D67" i="8" s="1"/>
  <c r="E64" i="8" l="1"/>
  <c r="E67" i="8" s="1"/>
  <c r="E78" i="8"/>
  <c r="B69" i="8"/>
  <c r="B74" i="8"/>
  <c r="E74" i="8"/>
  <c r="E69" i="8"/>
  <c r="C70" i="8"/>
  <c r="C71" i="8" s="1"/>
  <c r="F58" i="8"/>
  <c r="G59" i="8"/>
  <c r="G60" i="8"/>
  <c r="G61" i="8"/>
  <c r="H47" i="8"/>
  <c r="G62" i="8"/>
  <c r="G48" i="8"/>
  <c r="G57" i="8" s="1"/>
  <c r="F79" i="8"/>
  <c r="D74" i="8"/>
  <c r="D69" i="8"/>
  <c r="D70" i="8" l="1"/>
  <c r="D71" i="8"/>
  <c r="G79" i="8"/>
  <c r="B70" i="8"/>
  <c r="B71" i="8" s="1"/>
  <c r="F78" i="8"/>
  <c r="G58" i="8"/>
  <c r="G78" i="8" s="1"/>
  <c r="F64" i="8"/>
  <c r="F67" i="8" s="1"/>
  <c r="H60" i="8"/>
  <c r="H61" i="8"/>
  <c r="I47" i="8"/>
  <c r="H62" i="8"/>
  <c r="H48" i="8"/>
  <c r="H57" i="8" s="1"/>
  <c r="H59" i="8"/>
  <c r="E70" i="8"/>
  <c r="E71" i="8" s="1"/>
  <c r="I61" i="8" l="1"/>
  <c r="J47" i="8"/>
  <c r="I62" i="8"/>
  <c r="I59" i="8"/>
  <c r="I60" i="8"/>
  <c r="I48" i="8"/>
  <c r="I57" i="8" s="1"/>
  <c r="G64" i="8"/>
  <c r="G67" i="8" s="1"/>
  <c r="B77" i="8"/>
  <c r="B82" i="8" s="1"/>
  <c r="C77" i="8"/>
  <c r="C82" i="8" s="1"/>
  <c r="C85" i="8" s="1"/>
  <c r="D77" i="8"/>
  <c r="D82" i="8" s="1"/>
  <c r="D85" i="8" s="1"/>
  <c r="F69" i="8"/>
  <c r="F74" i="8"/>
  <c r="H58" i="8"/>
  <c r="H64" i="8" s="1"/>
  <c r="H67" i="8" s="1"/>
  <c r="H79" i="8"/>
  <c r="H78" i="8" l="1"/>
  <c r="H74" i="8"/>
  <c r="H69" i="8"/>
  <c r="E77" i="8"/>
  <c r="E82" i="8" s="1"/>
  <c r="E85" i="8" s="1"/>
  <c r="G74" i="8"/>
  <c r="G69" i="8"/>
  <c r="B83" i="8"/>
  <c r="C83" i="8"/>
  <c r="C88" i="8" s="1"/>
  <c r="D83" i="8"/>
  <c r="D88" i="8" s="1"/>
  <c r="B87" i="8"/>
  <c r="C87" i="8"/>
  <c r="D87" i="8"/>
  <c r="E87" i="8"/>
  <c r="I79" i="8"/>
  <c r="J62" i="8"/>
  <c r="J48" i="8"/>
  <c r="J57" i="8" s="1"/>
  <c r="J59" i="8"/>
  <c r="J60" i="8"/>
  <c r="J61" i="8"/>
  <c r="K47" i="8"/>
  <c r="F70" i="8"/>
  <c r="I58" i="8"/>
  <c r="I64" i="8" s="1"/>
  <c r="I67" i="8" s="1"/>
  <c r="I74" i="8" l="1"/>
  <c r="I69" i="8"/>
  <c r="I78" i="8"/>
  <c r="J58" i="8"/>
  <c r="J64" i="8" s="1"/>
  <c r="J67" i="8" s="1"/>
  <c r="F77" i="8"/>
  <c r="F82" i="8" s="1"/>
  <c r="F83" i="8" s="1"/>
  <c r="F88" i="8" s="1"/>
  <c r="K59" i="8"/>
  <c r="K60" i="8"/>
  <c r="K61" i="8"/>
  <c r="L47" i="8"/>
  <c r="K62" i="8"/>
  <c r="K48" i="8"/>
  <c r="K57" i="8" s="1"/>
  <c r="J79" i="8"/>
  <c r="F71" i="8"/>
  <c r="E83" i="8"/>
  <c r="E88" i="8" s="1"/>
  <c r="G70" i="8"/>
  <c r="G71" i="8"/>
  <c r="H70" i="8"/>
  <c r="H71" i="8"/>
  <c r="B88" i="8"/>
  <c r="B85" i="8"/>
  <c r="B86" i="8" s="1"/>
  <c r="J78" i="8" l="1"/>
  <c r="C86" i="8"/>
  <c r="K58" i="8"/>
  <c r="F85" i="8"/>
  <c r="F87" i="8"/>
  <c r="G87" i="8"/>
  <c r="J69" i="8"/>
  <c r="J74" i="8"/>
  <c r="L60" i="8"/>
  <c r="L61" i="8"/>
  <c r="M47" i="8"/>
  <c r="L62" i="8"/>
  <c r="L48" i="8"/>
  <c r="L57" i="8" s="1"/>
  <c r="L59" i="8"/>
  <c r="G77" i="8"/>
  <c r="G82" i="8" s="1"/>
  <c r="G83" i="8" s="1"/>
  <c r="G88" i="8" s="1"/>
  <c r="I70" i="8"/>
  <c r="I71" i="8"/>
  <c r="K64" i="8"/>
  <c r="K67" i="8" s="1"/>
  <c r="K79" i="8"/>
  <c r="K78" i="8"/>
  <c r="L58" i="8" l="1"/>
  <c r="K74" i="8"/>
  <c r="K69" i="8"/>
  <c r="C89" i="8"/>
  <c r="D86" i="8"/>
  <c r="L64" i="8"/>
  <c r="L67" i="8" s="1"/>
  <c r="L79" i="8"/>
  <c r="L78" i="8"/>
  <c r="G85" i="8"/>
  <c r="B89" i="8"/>
  <c r="M61" i="8"/>
  <c r="N47" i="8"/>
  <c r="M62" i="8"/>
  <c r="M59" i="8"/>
  <c r="M60" i="8"/>
  <c r="M48" i="8"/>
  <c r="M57" i="8" s="1"/>
  <c r="J70" i="8"/>
  <c r="H77" i="8"/>
  <c r="H82" i="8" s="1"/>
  <c r="L74" i="8" l="1"/>
  <c r="L69" i="8"/>
  <c r="H87" i="8"/>
  <c r="J71" i="8"/>
  <c r="M58" i="8"/>
  <c r="M64" i="8" s="1"/>
  <c r="M67" i="8" s="1"/>
  <c r="I77" i="8"/>
  <c r="I82" i="8" s="1"/>
  <c r="I85" i="8" s="1"/>
  <c r="H83" i="8"/>
  <c r="H88" i="8" s="1"/>
  <c r="D89" i="8"/>
  <c r="E86" i="8"/>
  <c r="K70" i="8"/>
  <c r="H85" i="8"/>
  <c r="I83" i="8"/>
  <c r="I88" i="8" s="1"/>
  <c r="M79" i="8"/>
  <c r="N62" i="8"/>
  <c r="N48" i="8"/>
  <c r="N57" i="8" s="1"/>
  <c r="N59" i="8"/>
  <c r="N60" i="8"/>
  <c r="N61" i="8"/>
  <c r="O47" i="8"/>
  <c r="M78" i="8" l="1"/>
  <c r="N58" i="8"/>
  <c r="M74" i="8"/>
  <c r="M69" i="8"/>
  <c r="E89" i="8"/>
  <c r="F86" i="8"/>
  <c r="O59" i="8"/>
  <c r="O60" i="8"/>
  <c r="O61" i="8"/>
  <c r="P47" i="8"/>
  <c r="O62" i="8"/>
  <c r="O48" i="8"/>
  <c r="O57" i="8" s="1"/>
  <c r="N79" i="8"/>
  <c r="N64" i="8"/>
  <c r="N67" i="8" s="1"/>
  <c r="N78" i="8"/>
  <c r="J77" i="8"/>
  <c r="J82" i="8" s="1"/>
  <c r="L70" i="8"/>
  <c r="K71" i="8"/>
  <c r="I87" i="8"/>
  <c r="J85" i="8" l="1"/>
  <c r="K83" i="8"/>
  <c r="J83" i="8"/>
  <c r="J88" i="8" s="1"/>
  <c r="J87" i="8"/>
  <c r="N69" i="8"/>
  <c r="N74" i="8"/>
  <c r="P60" i="8"/>
  <c r="P61" i="8"/>
  <c r="Q47" i="8"/>
  <c r="P62" i="8"/>
  <c r="P59" i="8"/>
  <c r="P48" i="8"/>
  <c r="P57" i="8" s="1"/>
  <c r="K77" i="8"/>
  <c r="K82" i="8" s="1"/>
  <c r="K85" i="8" s="1"/>
  <c r="F89" i="8"/>
  <c r="G86" i="8"/>
  <c r="L71" i="8"/>
  <c r="O79" i="8"/>
  <c r="M70" i="8"/>
  <c r="M71" i="8"/>
  <c r="O58" i="8"/>
  <c r="O64" i="8" s="1"/>
  <c r="O67" i="8" s="1"/>
  <c r="O78" i="8" l="1"/>
  <c r="K88" i="8"/>
  <c r="O74" i="8"/>
  <c r="O69" i="8"/>
  <c r="Q61" i="8"/>
  <c r="R47" i="8"/>
  <c r="Q59" i="8"/>
  <c r="Q60" i="8"/>
  <c r="Q62" i="8"/>
  <c r="Q48" i="8"/>
  <c r="Q57" i="8" s="1"/>
  <c r="N70" i="8"/>
  <c r="L77" i="8"/>
  <c r="L82" i="8" s="1"/>
  <c r="P79" i="8"/>
  <c r="K87" i="8"/>
  <c r="G89" i="8"/>
  <c r="H86" i="8"/>
  <c r="P58" i="8"/>
  <c r="P78" i="8" s="1"/>
  <c r="M77" i="8" l="1"/>
  <c r="M82" i="8" s="1"/>
  <c r="M85" i="8" s="1"/>
  <c r="P64" i="8"/>
  <c r="P67" i="8" s="1"/>
  <c r="N77" i="8"/>
  <c r="N82" i="8" s="1"/>
  <c r="P74" i="8"/>
  <c r="P69" i="8"/>
  <c r="Q58" i="8"/>
  <c r="Q78" i="8" s="1"/>
  <c r="L85" i="8"/>
  <c r="L87" i="8"/>
  <c r="L83" i="8"/>
  <c r="L88" i="8" s="1"/>
  <c r="M87" i="8"/>
  <c r="Q79" i="8"/>
  <c r="R62" i="8"/>
  <c r="R60" i="8"/>
  <c r="R61" i="8"/>
  <c r="B32" i="8" s="1"/>
  <c r="R59" i="8"/>
  <c r="R48" i="8"/>
  <c r="R57" i="8" s="1"/>
  <c r="S47" i="8"/>
  <c r="N85" i="8"/>
  <c r="N83" i="8"/>
  <c r="N87" i="8"/>
  <c r="H89" i="8"/>
  <c r="I86" i="8"/>
  <c r="N71" i="8"/>
  <c r="O70" i="8"/>
  <c r="O71" i="8"/>
  <c r="N88" i="8" l="1"/>
  <c r="O77" i="8"/>
  <c r="O82" i="8" s="1"/>
  <c r="O85" i="8" s="1"/>
  <c r="B29" i="8"/>
  <c r="Q64" i="8"/>
  <c r="Q67" i="8" s="1"/>
  <c r="M83" i="8"/>
  <c r="M88" i="8" s="1"/>
  <c r="R79" i="8"/>
  <c r="I89" i="8"/>
  <c r="J86" i="8"/>
  <c r="R58" i="8"/>
  <c r="B26" i="8" s="1"/>
  <c r="Q69" i="8"/>
  <c r="Q74" i="8"/>
  <c r="S48" i="8"/>
  <c r="S57" i="8" s="1"/>
  <c r="S61" i="8"/>
  <c r="S62" i="8"/>
  <c r="T47" i="8"/>
  <c r="S60" i="8"/>
  <c r="S59" i="8"/>
  <c r="S58" i="8" s="1"/>
  <c r="P70" i="8"/>
  <c r="P71" i="8"/>
  <c r="P77" i="8" l="1"/>
  <c r="P82" i="8" s="1"/>
  <c r="O83" i="8"/>
  <c r="O88" i="8" s="1"/>
  <c r="O87" i="8"/>
  <c r="S64" i="8"/>
  <c r="S67" i="8" s="1"/>
  <c r="S79" i="8"/>
  <c r="S78" i="8"/>
  <c r="T48" i="8"/>
  <c r="T57" i="8" s="1"/>
  <c r="T61" i="8"/>
  <c r="T62" i="8"/>
  <c r="T59" i="8"/>
  <c r="U47" i="8"/>
  <c r="T60" i="8"/>
  <c r="J89" i="8"/>
  <c r="K86" i="8"/>
  <c r="R64" i="8"/>
  <c r="R67" i="8" s="1"/>
  <c r="P85" i="8"/>
  <c r="P87" i="8"/>
  <c r="P83" i="8"/>
  <c r="P88" i="8" s="1"/>
  <c r="R78" i="8"/>
  <c r="Q70" i="8"/>
  <c r="Q77" i="8" s="1"/>
  <c r="Q82" i="8" s="1"/>
  <c r="T58" i="8" l="1"/>
  <c r="Q71" i="8"/>
  <c r="Q85" i="8"/>
  <c r="Q83" i="8"/>
  <c r="Q88" i="8" s="1"/>
  <c r="Q87" i="8"/>
  <c r="K89" i="8"/>
  <c r="L86" i="8"/>
  <c r="U48" i="8"/>
  <c r="U57" i="8" s="1"/>
  <c r="U61" i="8"/>
  <c r="U62" i="8"/>
  <c r="U59" i="8"/>
  <c r="U60" i="8"/>
  <c r="V47" i="8"/>
  <c r="T64" i="8"/>
  <c r="T67" i="8" s="1"/>
  <c r="T78" i="8"/>
  <c r="T79" i="8"/>
  <c r="R74" i="8"/>
  <c r="R69" i="8"/>
  <c r="S74" i="8"/>
  <c r="S69" i="8"/>
  <c r="S70" i="8" l="1"/>
  <c r="S71" i="8"/>
  <c r="V48" i="8"/>
  <c r="V57" i="8" s="1"/>
  <c r="V61" i="8"/>
  <c r="V62" i="8"/>
  <c r="V60" i="8"/>
  <c r="W47" i="8"/>
  <c r="V59" i="8"/>
  <c r="U79" i="8"/>
  <c r="T69" i="8"/>
  <c r="T74" i="8"/>
  <c r="R70" i="8"/>
  <c r="R77" i="8" s="1"/>
  <c r="R82" i="8" s="1"/>
  <c r="U58" i="8"/>
  <c r="U64" i="8" s="1"/>
  <c r="U67" i="8" s="1"/>
  <c r="L89" i="8"/>
  <c r="M86" i="8"/>
  <c r="R85" i="8" l="1"/>
  <c r="R83" i="8"/>
  <c r="R88" i="8" s="1"/>
  <c r="R87" i="8"/>
  <c r="U74" i="8"/>
  <c r="U69" i="8"/>
  <c r="M89" i="8"/>
  <c r="N86" i="8"/>
  <c r="U78" i="8"/>
  <c r="V58" i="8"/>
  <c r="V78" i="8" s="1"/>
  <c r="W48" i="8"/>
  <c r="W57" i="8" s="1"/>
  <c r="W61" i="8"/>
  <c r="W62" i="8"/>
  <c r="W60" i="8"/>
  <c r="W59" i="8"/>
  <c r="V79" i="8"/>
  <c r="T70" i="8"/>
  <c r="R71" i="8"/>
  <c r="S77" i="8"/>
  <c r="S82" i="8" s="1"/>
  <c r="T77" i="8" l="1"/>
  <c r="T82" i="8" s="1"/>
  <c r="V64" i="8"/>
  <c r="V67" i="8" s="1"/>
  <c r="W58" i="8"/>
  <c r="T85" i="8"/>
  <c r="T87" i="8"/>
  <c r="T83" i="8"/>
  <c r="W64" i="8"/>
  <c r="W67" i="8" s="1"/>
  <c r="W78" i="8"/>
  <c r="W79" i="8"/>
  <c r="T71" i="8"/>
  <c r="V74" i="8"/>
  <c r="V69" i="8"/>
  <c r="N89" i="8"/>
  <c r="O86" i="8"/>
  <c r="S85" i="8"/>
  <c r="S83" i="8"/>
  <c r="S88" i="8" s="1"/>
  <c r="S87" i="8"/>
  <c r="U70" i="8"/>
  <c r="U77" i="8" s="1"/>
  <c r="U82" i="8" s="1"/>
  <c r="U85" i="8" l="1"/>
  <c r="U83" i="8"/>
  <c r="U88" i="8" s="1"/>
  <c r="U87" i="8"/>
  <c r="W74" i="8"/>
  <c r="W69" i="8"/>
  <c r="O89" i="8"/>
  <c r="P86" i="8"/>
  <c r="T88" i="8"/>
  <c r="U71" i="8"/>
  <c r="V70" i="8"/>
  <c r="V77" i="8" s="1"/>
  <c r="V82" i="8" s="1"/>
  <c r="V85" i="8" l="1"/>
  <c r="V83" i="8"/>
  <c r="V88" i="8" s="1"/>
  <c r="V87" i="8"/>
  <c r="P89" i="8"/>
  <c r="Q86" i="8"/>
  <c r="W70" i="8"/>
  <c r="W77" i="8" s="1"/>
  <c r="W82" i="8" s="1"/>
  <c r="W71" i="8"/>
  <c r="V71" i="8"/>
  <c r="W85" i="8" l="1"/>
  <c r="W87" i="8"/>
  <c r="W83" i="8"/>
  <c r="W88" i="8" s="1"/>
  <c r="G26" i="8" s="1"/>
  <c r="Q89" i="8"/>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<sst xmlns="http://schemas.openxmlformats.org/spreadsheetml/2006/main" count="1092" uniqueCount="568">
  <si>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</si>
  <si>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</si>
  <si>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</si>
  <si>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</si>
  <si>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</si>
  <si>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</si>
  <si>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</si>
  <si>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</si>
  <si>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</si>
  <si>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</si>
  <si>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</si>
  <si>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</si>
  <si>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</si>
  <si>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</si>
  <si>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</si>
  <si>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</si>
  <si>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</si>
  <si>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</si>
  <si>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</si>
  <si>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</si>
  <si>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</si>
  <si>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</si>
  <si>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</si>
  <si>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</si>
  <si>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</si>
  <si>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</si>
  <si>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</si>
  <si>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</si>
  <si>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</si>
  <si>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</si>
  <si>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</si>
  <si>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</si>
  <si>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</si>
  <si>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</si>
  <si>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</si>
  <si>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</si>
  <si>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</si>
  <si>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</si>
  <si>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</si>
  <si>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</si>
  <si>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</si>
  <si>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</si>
  <si>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</si>
  <si>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</si>
  <si>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</si>
  <si>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</si>
  <si>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</si>
  <si>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</si>
  <si>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</si>
  <si>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</si>
  <si>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</si>
  <si>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</si>
  <si>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</si>
  <si>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</si>
  <si>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</si>
  <si>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</si>
  <si>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</si>
  <si>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</si>
  <si>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</si>
  <si>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</si>
  <si>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</si>
  <si>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</si>
  <si>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</si>
  <si>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</si>
  <si>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</si>
  <si>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</si>
  <si>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</si>
  <si>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</si>
  <si>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</si>
  <si>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</si>
  <si>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</si>
  <si>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</si>
  <si>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</si>
  <si>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</si>
  <si>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</si>
  <si>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</si>
  <si>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</si>
  <si>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</si>
  <si>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</si>
  <si>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</si>
  <si>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</si>
  <si>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</si>
  <si>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</si>
  <si>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</si>
  <si>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</si>
  <si>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</si>
  <si>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</si>
  <si>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</si>
  <si>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</si>
  <si>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</si>
  <si>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</si>
  <si>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</si>
  <si>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</si>
  <si>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</si>
  <si>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</si>
  <si>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</si>
  <si>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</si>
  <si>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</si>
  <si>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</si>
  <si>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</si>
  <si>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</si>
  <si>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</si>
  <si>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</si>
  <si>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</si>
  <si>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</si>
  <si>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</si>
  <si>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</si>
  <si>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</si>
  <si>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</si>
  <si>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</si>
  <si>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</si>
  <si>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</si>
  <si>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</si>
  <si>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</si>
  <si>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</si>
  <si>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</si>
  <si>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</si>
  <si>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</si>
  <si>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</si>
  <si>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</si>
  <si>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</si>
  <si>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</si>
  <si>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</si>
  <si>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</si>
  <si>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</si>
  <si>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</si>
  <si>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</si>
  <si>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</si>
  <si>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</si>
  <si>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</si>
  <si>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</si>
  <si>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</si>
  <si>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</si>
  <si>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</si>
  <si>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</si>
  <si>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</si>
  <si>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</si>
  <si>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</si>
  <si>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</si>
  <si>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</si>
  <si>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</si>
  <si>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</si>
  <si>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</si>
  <si>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</si>
  <si>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</si>
  <si>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</si>
  <si>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</si>
  <si>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</si>
  <si>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</si>
  <si>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</si>
  <si>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</si>
  <si>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</si>
  <si>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</si>
  <si>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</si>
  <si>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</si>
  <si>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</si>
  <si>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</si>
  <si>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</si>
  <si>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</si>
  <si>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</si>
  <si>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</si>
  <si>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</si>
  <si>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</si>
  <si>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</si>
  <si>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</si>
  <si>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</si>
  <si>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</si>
  <si>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</si>
  <si>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</si>
  <si>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</si>
  <si>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</si>
  <si>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</si>
  <si>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</si>
  <si>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</si>
  <si>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</si>
  <si>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</si>
  <si>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</si>
  <si>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</si>
  <si>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</si>
  <si>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</si>
  <si>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</si>
  <si>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</si>
  <si>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</si>
  <si>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</si>
  <si>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</si>
  <si>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</si>
  <si>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</si>
  <si>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</si>
  <si>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</si>
  <si>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</si>
  <si>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</si>
  <si>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</si>
  <si>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</si>
  <si>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</si>
  <si>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</si>
  <si>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</si>
  <si>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</si>
  <si>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</si>
  <si>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</si>
  <si>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</si>
  <si>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</si>
  <si>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</si>
  <si>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</si>
  <si>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</si>
  <si>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</si>
  <si>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</si>
  <si>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</si>
  <si>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</si>
  <si>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</si>
  <si>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</si>
  <si>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</si>
  <si>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</si>
  <si>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</si>
  <si>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</si>
  <si>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</si>
  <si>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</si>
  <si>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</si>
  <si>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</si>
  <si>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</si>
  <si>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</si>
  <si>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</si>
  <si>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</si>
  <si>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</si>
  <si>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</si>
  <si>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</si>
  <si>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</si>
  <si>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</si>
  <si>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</si>
  <si>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</si>
  <si>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</si>
  <si>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</si>
  <si>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</si>
  <si>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</si>
  <si>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</si>
  <si>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</si>
  <si>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</si>
  <si>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</si>
  <si>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</si>
  <si>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</si>
  <si>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</si>
  <si>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</si>
  <si>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</si>
  <si>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</si>
  <si>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</si>
  <si>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</si>
  <si>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</si>
  <si>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</si>
  <si>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</si>
  <si>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</si>
  <si>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</si>
  <si>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</si>
  <si>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</si>
  <si>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</si>
  <si>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</si>
  <si>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</si>
  <si>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</si>
  <si>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</si>
  <si>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</si>
  <si>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</si>
  <si>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</si>
  <si>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</si>
  <si>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</si>
  <si>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</si>
  <si>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</si>
  <si>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</si>
  <si>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</si>
  <si>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</si>
  <si>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</si>
  <si>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</si>
  <si>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</si>
  <si>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</si>
  <si>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</si>
  <si>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</si>
  <si>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</si>
  <si>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</si>
  <si>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</si>
  <si>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</si>
  <si>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</si>
  <si>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</si>
  <si>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</si>
  <si>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</si>
  <si>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</si>
  <si>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</si>
  <si>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</si>
  <si>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</si>
  <si>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</si>
  <si>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</si>
  <si>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</si>
  <si>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</si>
  <si>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</si>
  <si>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</si>
  <si>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</si>
  <si>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</si>
  <si>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</si>
  <si>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</si>
  <si>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</si>
  <si>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</si>
  <si>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</si>
  <si>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</si>
  <si>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</si>
  <si>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</si>
  <si>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</si>
  <si>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</si>
  <si>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</si>
  <si>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</si>
  <si>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</si>
  <si>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</si>
  <si>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</si>
  <si>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</si>
  <si>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</si>
  <si>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</si>
  <si>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</si>
  <si>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</si>
  <si>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</si>
  <si>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</si>
  <si>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</si>
  <si>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</si>
  <si>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</si>
  <si>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</si>
  <si>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</si>
  <si>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</si>
  <si>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</si>
  <si>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</si>
  <si>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</si>
  <si>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</si>
  <si>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</si>
  <si>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</si>
  <si>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</si>
  <si>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</si>
  <si>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</si>
  <si>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</si>
  <si>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</si>
  <si>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</si>
  <si>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</si>
  <si>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</si>
  <si>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</si>
  <si>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</si>
  <si>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</si>
  <si>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</si>
  <si>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</si>
  <si>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</si>
  <si>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</si>
  <si>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</si>
  <si>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</si>
  <si>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</si>
  <si>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</si>
  <si>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</si>
  <si>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</si>
  <si>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</si>
  <si>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</si>
  <si>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</si>
  <si>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</si>
  <si>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</si>
  <si>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</si>
  <si>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</si>
  <si>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</si>
  <si>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</si>
  <si>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</si>
  <si>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</si>
  <si>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</si>
  <si>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</si>
  <si>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</si>
  <si>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</si>
  <si>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</si>
  <si>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</si>
  <si>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</si>
  <si>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</si>
  <si>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</si>
  <si>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</si>
  <si>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</si>
  <si>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</si>
  <si>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</si>
  <si>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</si>
  <si>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</si>
  <si>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</si>
  <si>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</si>
  <si>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</si>
  <si>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</si>
  <si>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</si>
  <si>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</si>
  <si>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</si>
  <si>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</si>
  <si>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</si>
  <si>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</si>
  <si>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</si>
  <si>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</si>
  <si>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</si>
  <si>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</si>
  <si>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</si>
  <si>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</si>
  <si>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</si>
  <si>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</si>
  <si>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</si>
  <si>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</si>
  <si>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</si>
  <si>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</si>
  <si>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</si>
  <si>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</si>
  <si>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</si>
  <si>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</si>
  <si>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</si>
  <si>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</si>
  <si>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</si>
  <si>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</si>
  <si>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</si>
  <si>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</si>
  <si>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</si>
  <si>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</si>
  <si>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</si>
  <si>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</si>
  <si>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</si>
  <si>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</si>
  <si>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</si>
  <si>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</si>
  <si>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</si>
  <si>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</si>
  <si>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</si>
  <si>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</si>
  <si>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</si>
  <si>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</si>
  <si>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</si>
  <si>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</si>
  <si>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</si>
  <si>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</si>
  <si>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</si>
  <si>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</si>
  <si>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</si>
  <si>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</si>
  <si>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</si>
  <si>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</si>
  <si>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</si>
  <si>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</si>
  <si>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</si>
  <si>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</si>
  <si>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</si>
  <si>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</si>
  <si>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</si>
  <si>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</si>
  <si>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</si>
  <si>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</si>
  <si>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</si>
  <si>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</si>
  <si>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</si>
  <si>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</si>
  <si>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</si>
  <si>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</si>
  <si>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</si>
  <si>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</si>
  <si>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</si>
  <si>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</si>
  <si>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</si>
  <si>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</si>
  <si>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</si>
  <si>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</si>
  <si>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</si>
  <si>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</si>
  <si>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</si>
  <si>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</si>
  <si>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</si>
  <si>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</si>
  <si>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</si>
  <si>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</si>
  <si>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</si>
  <si>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</si>
  <si>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</si>
  <si>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</si>
  <si>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</si>
  <si>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</si>
  <si>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</si>
  <si>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</si>
  <si>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</si>
  <si>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</si>
  <si>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</si>
  <si>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</si>
  <si>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</si>
  <si>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</si>
  <si>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</si>
  <si>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</si>
  <si>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</si>
  <si>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</si>
  <si>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</si>
  <si>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</si>
  <si>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</si>
  <si>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</si>
  <si>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</si>
  <si>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</si>
  <si>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</si>
  <si>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</si>
  <si>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</si>
  <si>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</si>
  <si>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</si>
  <si>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</si>
  <si>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</si>
  <si>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</si>
  <si>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</si>
  <si>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</si>
  <si>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</si>
  <si>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</si>
  <si>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</si>
  <si>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</si>
  <si>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</si>
  <si>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</si>
  <si>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</si>
  <si>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</si>
  <si>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</si>
  <si>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</si>
  <si>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</si>
  <si>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</si>
  <si>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</si>
  <si>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</si>
  <si>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</si>
  <si>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</si>
  <si>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</si>
  <si>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</si>
  <si>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</si>
  <si>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</si>
  <si>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</si>
  <si>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</si>
  <si>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</si>
  <si>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</si>
  <si>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</si>
  <si>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 № 0523 по КВЛ 6 кВ № 5 ПС Кунгур</t>
  </si>
  <si>
    <t>ПП № 2 по КВЛ 6 кВ № 5 ПС Кунгур</t>
  </si>
  <si>
    <t>Сооружение</t>
  </si>
  <si>
    <t>Здание ЗТП</t>
  </si>
  <si>
    <t>Корпус ПП</t>
  </si>
  <si>
    <t>нет</t>
  </si>
  <si>
    <t>б/н 16.05.2024</t>
  </si>
  <si>
    <t>реконструкция</t>
  </si>
  <si>
    <t>ВЛ 0,4 кВ от КТП № 59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</si>
  <si>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</si>
  <si>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</si>
  <si>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</si>
  <si>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</si>
  <si>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</si>
  <si>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</si>
  <si>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</si>
  <si>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№820.04.2024
</t>
  </si>
  <si>
    <t>не требутся</t>
  </si>
  <si>
    <t>ПКГУП "КЭС"</t>
  </si>
  <si>
    <t>Реконструкция</t>
  </si>
  <si>
    <t>закупка не проведена</t>
  </si>
  <si>
    <t>Реконструкция ТП №0523, ПП № 2; 6 ячейки (установка ПП 6 кВ с вакумным выключателем 6кВ и компл. РЗИиА в кол-ве - 1шт., внедрение комплекса АСДТУ)</t>
  </si>
  <si>
    <t>Пермский край, Кунгурский муниципальный округ</t>
  </si>
  <si>
    <t xml:space="preserve">МВ×А-0;т.у.-0; км ЛЭП-0; шт-3;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</si>
  <si>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</si>
  <si>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</si>
  <si>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</si>
  <si>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</si>
  <si>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</si>
  <si>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</si>
  <si>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</si>
  <si>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</si>
  <si>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</si>
  <si>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</si>
  <si>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</si>
  <si>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</si>
  <si>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</si>
  <si>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</si>
  <si>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</si>
  <si>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</si>
  <si>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</si>
  <si>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</si>
  <si>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</si>
  <si>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</si>
  <si>
    <t>Год раскрытия информации: 2026 год</t>
  </si>
  <si>
    <t>0,49 млн руб с НДС</t>
  </si>
  <si>
    <t>0,41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</si>
</sst>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2584966.7784833591</c:v>
                </c:pt>
                <c:pt idx="3">
                  <c:v>4342687.9791699005</c:v>
                </c:pt>
                <c:pt idx="4">
                  <c:v>6270621.9677552283</c:v>
                </c:pt>
                <c:pt idx="5">
                  <c:v>8385723.8336960841</c:v>
                </c:pt>
                <c:pt idx="6">
                  <c:v>10706661.299804669</c:v>
                </c:pt>
                <c:pt idx="7">
                  <c:v>13253989.793381829</c:v>
                </c:pt>
                <c:pt idx="8">
                  <c:v>16050345.593879493</c:v>
                </c:pt>
                <c:pt idx="9">
                  <c:v>19120658.938974414</c:v>
                </c:pt>
                <c:pt idx="10">
                  <c:v>22492389.16816042</c:v>
                </c:pt>
                <c:pt idx="11">
                  <c:v>26195784.200971209</c:v>
                </c:pt>
                <c:pt idx="12">
                  <c:v>30264166.887928978</c:v>
                </c:pt>
                <c:pt idx="13">
                  <c:v>34734251.038707539</c:v>
                </c:pt>
                <c:pt idx="14">
                  <c:v>39646490.226492494</c:v>
                </c:pt>
                <c:pt idx="15">
                  <c:v>45045462.793091074</c:v>
                </c:pt>
                <c:pt idx="16">
                  <c:v>50980296.839282759</c:v>
                </c:pt>
              </c:numCache>
            </c:numRef>
          </c:val>
          <c:smooth val="0"/>
          <c:extLst>
            <c:ext xmlns:c16="http://schemas.microsoft.com/office/drawing/2014/chart" uri="{C3380CC4-5D6E-409C-BE32-E72D297353CC}">
              <c16:uniqueId val="{00000000-C75C-4DB5-9E98-311800A58F4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1422647.3660253549</c:v>
                </c:pt>
                <c:pt idx="3">
                  <c:v>1376553.5286134717</c:v>
                </c:pt>
                <c:pt idx="4">
                  <c:v>1336154.9636497463</c:v>
                </c:pt>
                <c:pt idx="5">
                  <c:v>1297231.5853311215</c:v>
                </c:pt>
                <c:pt idx="6">
                  <c:v>1259711.8705638184</c:v>
                </c:pt>
                <c:pt idx="7">
                  <c:v>1223529.0709234616</c:v>
                </c:pt>
                <c:pt idx="8">
                  <c:v>1188620.7967027952</c:v>
                </c:pt>
                <c:pt idx="9">
                  <c:v>1154928.6433348835</c:v>
                </c:pt>
                <c:pt idx="10">
                  <c:v>1122397.8555533956</c:v>
                </c:pt>
                <c:pt idx="11">
                  <c:v>1090977.0251742285</c:v>
                </c:pt>
                <c:pt idx="12">
                  <c:v>1060617.8188458558</c:v>
                </c:pt>
                <c:pt idx="13">
                  <c:v>1031274.7325261432</c:v>
                </c:pt>
                <c:pt idx="14">
                  <c:v>1002904.8698070557</c:v>
                </c:pt>
                <c:pt idx="15">
                  <c:v>975467.74153096788</c:v>
                </c:pt>
                <c:pt idx="16">
                  <c:v>948925.08442796185</c:v>
                </c:pt>
              </c:numCache>
            </c:numRef>
          </c:val>
          <c:smooth val="0"/>
          <c:extLst>
            <c:ext xmlns:c16="http://schemas.microsoft.com/office/drawing/2014/chart" uri="{C3380CC4-5D6E-409C-BE32-E72D297353CC}">
              <c16:uniqueId val="{00000001-C75C-4DB5-9E98-311800A58F4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553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554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559</v>
      </c>
    </row>
    <row r="41" spans="1:24" ht="63" x14ac:dyDescent="0.25">
      <c r="A41" s="18" t="s">
        <v>47</v>
      </c>
      <c r="B41" s="24" t="s">
        <v>48</v>
      </c>
      <c r="C41" s="17" t="s">
        <v>560</v>
      </c>
    </row>
    <row r="42" spans="1:24" ht="47.25" x14ac:dyDescent="0.25">
      <c r="A42" s="18" t="s">
        <v>49</v>
      </c>
      <c r="B42" s="24" t="s">
        <v>50</v>
      </c>
      <c r="C42" s="17" t="s">
        <v>560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561</v>
      </c>
    </row>
    <row r="47" spans="1:24" ht="18.75" customHeight="1" x14ac:dyDescent="0.25">
      <c r="A47" s="21"/>
      <c r="B47" s="22"/>
      <c r="C47" s="23"/>
    </row>
    <row r="48" spans="1:24" ht="31.5" x14ac:dyDescent="0.25">
      <c r="A48" s="18" t="s">
        <v>59</v>
      </c>
      <c r="B48" s="24" t="s">
        <v>60</v>
      </c>
      <c r="C48" s="25" t="s">
        <v>566</v>
      </c>
    </row>
    <row r="49" spans="1:3" ht="31.5" x14ac:dyDescent="0.25">
      <c r="A49" s="18" t="s">
        <v>61</v>
      </c>
      <c r="B49" s="24" t="s">
        <v>62</v>
      </c>
      <c r="C49" s="25" t="s">
        <v>567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2.3401912500000002</v>
      </c>
      <c r="D24" s="196">
        <v>2.3401912500000002</v>
      </c>
      <c r="E24" s="196">
        <v>2.3401912500000002</v>
      </c>
      <c r="F24" s="197">
        <v>2.3401912500000002</v>
      </c>
      <c r="G24" s="196">
        <v>0</v>
      </c>
      <c r="H24" s="196">
        <v>0</v>
      </c>
      <c r="I24" s="196">
        <v>0</v>
      </c>
      <c r="J24" s="196">
        <v>2.3401912500000002</v>
      </c>
      <c r="K24" s="196">
        <v>4</v>
      </c>
      <c r="L24" s="196">
        <v>2.3401912500000002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2.3401912500000002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2.3401912500000002</v>
      </c>
      <c r="D27" s="26">
        <v>2.3401912500000002</v>
      </c>
      <c r="E27" s="26">
        <v>2.3401912500000002</v>
      </c>
      <c r="F27" s="203">
        <v>2.3401912500000002</v>
      </c>
      <c r="G27" s="26">
        <v>0</v>
      </c>
      <c r="H27" s="26">
        <v>0</v>
      </c>
      <c r="I27" s="26">
        <v>0</v>
      </c>
      <c r="J27" s="26">
        <v>2.3401912500000002</v>
      </c>
      <c r="K27" s="26">
        <v>4</v>
      </c>
      <c r="L27" s="26">
        <v>2.3401912500000002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2.3401912500000002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1.9501593750000004</v>
      </c>
      <c r="D30" s="200">
        <v>1.9501593750000004</v>
      </c>
      <c r="E30" s="200">
        <v>1.9501593750000004</v>
      </c>
      <c r="F30" s="200">
        <v>1.9501593750000004</v>
      </c>
      <c r="G30" s="200">
        <v>0</v>
      </c>
      <c r="H30" s="200">
        <v>0</v>
      </c>
      <c r="I30" s="200">
        <v>0</v>
      </c>
      <c r="J30" s="200">
        <v>1.9501593750000004</v>
      </c>
      <c r="K30" s="200">
        <v>4</v>
      </c>
      <c r="L30" s="200">
        <v>1.9501593750000004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1.9501593750000004</v>
      </c>
      <c r="AG30" s="200">
        <v>0</v>
      </c>
    </row>
    <row r="31" spans="1:37" x14ac:dyDescent="0.25">
      <c r="A31" s="201" t="s">
        <v>357</v>
      </c>
      <c r="B31" s="202" t="s">
        <v>358</v>
      </c>
      <c r="C31" s="200">
        <v>0.39003187500000008</v>
      </c>
      <c r="D31" s="200">
        <v>0.39003187500000008</v>
      </c>
      <c r="E31" s="26">
        <v>0.39003187500000008</v>
      </c>
      <c r="F31" s="26">
        <v>0.39003187500000008</v>
      </c>
      <c r="G31" s="200">
        <v>0</v>
      </c>
      <c r="H31" s="26">
        <v>0</v>
      </c>
      <c r="I31" s="26">
        <v>0</v>
      </c>
      <c r="J31" s="200">
        <v>0.39003187500000008</v>
      </c>
      <c r="K31" s="26">
        <v>4</v>
      </c>
      <c r="L31" s="26">
        <v>0.39003187500000008</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0.39003187500000008</v>
      </c>
      <c r="AG31" s="200">
        <v>0</v>
      </c>
    </row>
    <row r="32" spans="1:37" ht="31.5" x14ac:dyDescent="0.25">
      <c r="A32" s="201" t="s">
        <v>359</v>
      </c>
      <c r="B32" s="202" t="s">
        <v>360</v>
      </c>
      <c r="C32" s="200">
        <v>0.97507968750000018</v>
      </c>
      <c r="D32" s="200">
        <v>0.97507968750000018</v>
      </c>
      <c r="E32" s="26">
        <v>0.97507968750000018</v>
      </c>
      <c r="F32" s="26">
        <v>0.97507968750000018</v>
      </c>
      <c r="G32" s="200">
        <v>0</v>
      </c>
      <c r="H32" s="26">
        <v>0</v>
      </c>
      <c r="I32" s="26">
        <v>0</v>
      </c>
      <c r="J32" s="200">
        <v>0.97507968750000018</v>
      </c>
      <c r="K32" s="26">
        <v>4</v>
      </c>
      <c r="L32" s="26">
        <v>0.97507968750000018</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0.97507968750000018</v>
      </c>
      <c r="AG32" s="200">
        <v>0</v>
      </c>
    </row>
    <row r="33" spans="1:33" x14ac:dyDescent="0.25">
      <c r="A33" s="201" t="s">
        <v>361</v>
      </c>
      <c r="B33" s="202" t="s">
        <v>362</v>
      </c>
      <c r="C33" s="200">
        <v>0.19501593750000004</v>
      </c>
      <c r="D33" s="200">
        <v>0.19501593750000004</v>
      </c>
      <c r="E33" s="26">
        <v>0.19501593750000004</v>
      </c>
      <c r="F33" s="26">
        <v>0.19501593750000004</v>
      </c>
      <c r="G33" s="200">
        <v>0</v>
      </c>
      <c r="H33" s="26">
        <v>0</v>
      </c>
      <c r="I33" s="26">
        <v>0</v>
      </c>
      <c r="J33" s="200">
        <v>0.19501593750000004</v>
      </c>
      <c r="K33" s="26">
        <v>4</v>
      </c>
      <c r="L33" s="26">
        <v>0.19501593750000004</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0.19501593750000004</v>
      </c>
      <c r="AG33" s="200">
        <v>0</v>
      </c>
    </row>
    <row r="34" spans="1:33" x14ac:dyDescent="0.25">
      <c r="A34" s="201" t="s">
        <v>363</v>
      </c>
      <c r="B34" s="202" t="s">
        <v>364</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3</v>
      </c>
      <c r="D44" s="215">
        <v>0</v>
      </c>
      <c r="E44" s="215">
        <v>0</v>
      </c>
      <c r="F44" s="215">
        <v>0</v>
      </c>
      <c r="G44" s="215">
        <v>0</v>
      </c>
      <c r="H44" s="215">
        <v>0</v>
      </c>
      <c r="I44" s="215">
        <v>0</v>
      </c>
      <c r="J44" s="215">
        <v>0</v>
      </c>
      <c r="K44" s="215">
        <v>0</v>
      </c>
      <c r="L44" s="215">
        <v>3</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3</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3</v>
      </c>
      <c r="D54" s="200">
        <v>0</v>
      </c>
      <c r="E54" s="200">
        <v>0</v>
      </c>
      <c r="F54" s="200">
        <v>0</v>
      </c>
      <c r="G54" s="200">
        <v>0</v>
      </c>
      <c r="H54" s="200">
        <v>0</v>
      </c>
      <c r="I54" s="200">
        <v>0</v>
      </c>
      <c r="J54" s="200">
        <v>0</v>
      </c>
      <c r="K54" s="200">
        <v>0</v>
      </c>
      <c r="L54" s="200">
        <v>3</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3</v>
      </c>
      <c r="AG54" s="200">
        <v>0</v>
      </c>
    </row>
    <row r="55" spans="1:33" s="7" customFormat="1" ht="35.25" customHeight="1" x14ac:dyDescent="0.25">
      <c r="A55" s="141" t="s">
        <v>21</v>
      </c>
      <c r="B55" s="208" t="s">
        <v>395</v>
      </c>
      <c r="C55" s="200">
        <v>1.9501593750000004</v>
      </c>
      <c r="D55" s="200">
        <v>1.9501593750000004</v>
      </c>
      <c r="E55" s="200">
        <v>1.9501593750000004</v>
      </c>
      <c r="F55" s="200">
        <v>1.9501593750000004</v>
      </c>
      <c r="G55" s="200">
        <v>0</v>
      </c>
      <c r="H55" s="200">
        <v>0</v>
      </c>
      <c r="I55" s="200">
        <v>0</v>
      </c>
      <c r="J55" s="200">
        <v>1.9501593750000004</v>
      </c>
      <c r="K55" s="200">
        <v>4</v>
      </c>
      <c r="L55" s="200">
        <v>1.9501593750000004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1.9501593750000004</v>
      </c>
      <c r="AG55" s="200">
        <v>0</v>
      </c>
    </row>
    <row r="56" spans="1:33" x14ac:dyDescent="0.25">
      <c r="A56" s="146" t="s">
        <v>396</v>
      </c>
      <c r="B56" s="202" t="s">
        <v>397</v>
      </c>
      <c r="C56" s="26">
        <v>1.9501593750000004</v>
      </c>
      <c r="D56" s="26">
        <v>1.9501593750000004</v>
      </c>
      <c r="E56" s="26">
        <v>1.9501593750000004</v>
      </c>
      <c r="F56" s="26">
        <v>1.9501593750000004</v>
      </c>
      <c r="G56" s="26">
        <v>0</v>
      </c>
      <c r="H56" s="26">
        <v>0</v>
      </c>
      <c r="I56" s="26">
        <v>0</v>
      </c>
      <c r="J56" s="26">
        <v>1.9501593750000004</v>
      </c>
      <c r="K56" s="26">
        <v>4</v>
      </c>
      <c r="L56" s="26">
        <v>1.9501593750000004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1.9501593750000004</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3</v>
      </c>
      <c r="D63" s="26">
        <v>0</v>
      </c>
      <c r="E63" s="26">
        <v>0</v>
      </c>
      <c r="F63" s="26">
        <v>0</v>
      </c>
      <c r="G63" s="26">
        <v>0</v>
      </c>
      <c r="H63" s="26">
        <v>0</v>
      </c>
      <c r="I63" s="26">
        <v>0</v>
      </c>
      <c r="J63" s="26">
        <v>0</v>
      </c>
      <c r="K63" s="26">
        <v>0</v>
      </c>
      <c r="L63" s="26">
        <v>3</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3</v>
      </c>
      <c r="AG63" s="200">
        <v>0</v>
      </c>
    </row>
    <row r="64" spans="1:33" s="7" customFormat="1" ht="36.75" customHeight="1" x14ac:dyDescent="0.25">
      <c r="A64" s="141" t="s">
        <v>23</v>
      </c>
      <c r="B64" s="220" t="s">
        <v>409</v>
      </c>
      <c r="C64" s="221">
        <v>1.9501593750000004</v>
      </c>
      <c r="D64" s="221">
        <v>1.9501593750000004</v>
      </c>
      <c r="E64" s="221">
        <v>1.9501593750000004</v>
      </c>
      <c r="F64" s="221">
        <v>1.9501593750000004</v>
      </c>
      <c r="G64" s="221">
        <v>0</v>
      </c>
      <c r="H64" s="221">
        <v>0</v>
      </c>
      <c r="I64" s="221">
        <v>0</v>
      </c>
      <c r="J64" s="221">
        <v>1.9501593750000004</v>
      </c>
      <c r="K64" s="221">
        <v>4</v>
      </c>
      <c r="L64" s="221">
        <v>1.9501593750000004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1.9501593750000004</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539</v>
      </c>
      <c r="C26" s="157" t="s">
        <v>540</v>
      </c>
      <c r="D26" s="157">
        <v>2026</v>
      </c>
      <c r="E26" s="157" t="s">
        <v>83</v>
      </c>
      <c r="F26" s="157" t="s">
        <v>83</v>
      </c>
      <c r="G26" s="157">
        <v>0</v>
      </c>
      <c r="H26" s="157" t="s">
        <v>83</v>
      </c>
      <c r="I26" s="157">
        <v>0</v>
      </c>
      <c r="J26" s="157" t="s">
        <v>83</v>
      </c>
      <c r="K26" s="157" t="s">
        <v>83</v>
      </c>
      <c r="L26" s="157">
        <v>0</v>
      </c>
      <c r="M26" s="157" t="s">
        <v>83</v>
      </c>
      <c r="N26" s="157">
        <v>3</v>
      </c>
      <c r="O26" s="157" t="s">
        <v>541</v>
      </c>
      <c r="P26" s="157" t="s">
        <v>541</v>
      </c>
      <c r="Q26" s="157" t="s">
        <v>541</v>
      </c>
      <c r="R26" s="157" t="s">
        <v>541</v>
      </c>
      <c r="S26" s="157" t="s">
        <v>541</v>
      </c>
      <c r="T26" s="157" t="s">
        <v>541</v>
      </c>
      <c r="U26" s="157" t="s">
        <v>541</v>
      </c>
      <c r="V26" s="157" t="s">
        <v>541</v>
      </c>
      <c r="W26" s="157" t="s">
        <v>541</v>
      </c>
      <c r="X26" s="157" t="s">
        <v>541</v>
      </c>
      <c r="Y26" s="157" t="s">
        <v>541</v>
      </c>
      <c r="Z26" s="157" t="s">
        <v>541</v>
      </c>
      <c r="AA26" s="157" t="s">
        <v>541</v>
      </c>
      <c r="AB26" s="157" t="s">
        <v>541</v>
      </c>
      <c r="AC26" s="157" t="s">
        <v>541</v>
      </c>
      <c r="AD26" s="157" t="s">
        <v>541</v>
      </c>
      <c r="AE26" s="157" t="s">
        <v>541</v>
      </c>
      <c r="AF26" s="157" t="s">
        <v>541</v>
      </c>
      <c r="AG26" s="157" t="s">
        <v>541</v>
      </c>
      <c r="AH26" s="157" t="s">
        <v>541</v>
      </c>
      <c r="AI26" s="157" t="s">
        <v>541</v>
      </c>
      <c r="AJ26" s="157" t="s">
        <v>541</v>
      </c>
      <c r="AK26" s="157" t="s">
        <v>541</v>
      </c>
      <c r="AL26" s="157" t="s">
        <v>541</v>
      </c>
      <c r="AM26" s="157" t="s">
        <v>541</v>
      </c>
      <c r="AN26" s="157" t="s">
        <v>541</v>
      </c>
      <c r="AO26" s="157" t="s">
        <v>541</v>
      </c>
      <c r="AP26" s="157" t="s">
        <v>541</v>
      </c>
      <c r="AQ26" s="158" t="s">
        <v>541</v>
      </c>
      <c r="AR26" s="157" t="s">
        <v>541</v>
      </c>
      <c r="AS26" s="157" t="s">
        <v>541</v>
      </c>
      <c r="AT26" s="157" t="s">
        <v>541</v>
      </c>
      <c r="AU26" s="157" t="s">
        <v>541</v>
      </c>
      <c r="AV26" s="157" t="s">
        <v>541</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row>
    <row r="22" spans="1:2" s="134" customFormat="1" ht="16.5" thickBot="1" x14ac:dyDescent="0.3">
      <c r="A22" s="167" t="s">
        <v>469</v>
      </c>
      <c r="B22" s="168" t="s">
        <v>543</v>
      </c>
    </row>
    <row r="23" spans="1:2" s="134" customFormat="1" ht="16.5" thickBot="1" x14ac:dyDescent="0.3">
      <c r="A23" s="167" t="s">
        <v>470</v>
      </c>
      <c r="B23" s="168" t="s">
        <v>540</v>
      </c>
    </row>
    <row r="24" spans="1:2" s="134" customFormat="1" ht="16.5" thickBot="1" x14ac:dyDescent="0.3">
      <c r="A24" s="167" t="s">
        <v>471</v>
      </c>
      <c r="B24" s="168" t="s">
        <v>544</v>
      </c>
    </row>
    <row r="25" spans="1:2" s="134" customFormat="1" ht="16.5" thickBot="1" x14ac:dyDescent="0.3">
      <c r="A25" s="169" t="s">
        <v>472</v>
      </c>
      <c r="B25" s="168">
        <v>2026</v>
      </c>
    </row>
    <row r="26" spans="1:2" s="134" customFormat="1" ht="16.5" thickBot="1" x14ac:dyDescent="0.3">
      <c r="A26" s="170" t="s">
        <v>473</v>
      </c>
      <c r="B26" s="168" t="s">
        <v>545</v>
      </c>
    </row>
    <row r="27" spans="1:2" s="134" customFormat="1" ht="29.25" thickBot="1" x14ac:dyDescent="0.3">
      <c r="A27" s="171" t="s">
        <v>474</v>
      </c>
      <c r="B27" s="172">
        <v>4.6803825000000003</v>
      </c>
    </row>
    <row r="28" spans="1:2" s="134" customFormat="1" ht="16.5" thickBot="1" x14ac:dyDescent="0.3">
      <c r="A28" s="173" t="s">
        <v>475</v>
      </c>
      <c r="B28" s="172" t="s">
        <v>546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550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551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552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522</v>
      </c>
      <c r="D25" s="17" t="s">
        <v>523</v>
      </c>
      <c r="E25" s="17" t="s">
        <v>524</v>
      </c>
      <c r="F25" s="17" t="s">
        <v>525</v>
      </c>
      <c r="G25" s="17" t="s">
        <v>521</v>
      </c>
      <c r="H25" s="17" t="s">
        <v>522</v>
      </c>
      <c r="I25" s="17">
        <v>1972</v>
      </c>
      <c r="J25" s="17"/>
      <c r="K25" s="17">
        <v>1972</v>
      </c>
      <c r="L25" s="17">
        <v>6</v>
      </c>
      <c r="M25" s="17">
        <v>6</v>
      </c>
      <c r="N25" s="17">
        <v>0.4</v>
      </c>
      <c r="O25" s="17">
        <v>0</v>
      </c>
      <c r="P25" s="17" t="s">
        <v>526</v>
      </c>
      <c r="Q25" s="17" t="s">
        <v>526</v>
      </c>
      <c r="R25" s="17" t="s">
        <v>526</v>
      </c>
      <c r="S25" s="17" t="s">
        <v>527</v>
      </c>
      <c r="T25" s="17" t="s">
        <v>528</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529</v>
      </c>
      <c r="C25" s="17" t="s">
        <v>529</v>
      </c>
      <c r="D25" s="17" t="s">
        <v>530</v>
      </c>
      <c r="E25" s="17" t="s">
        <v>529</v>
      </c>
      <c r="F25" s="17">
        <v>0.4</v>
      </c>
      <c r="G25" s="17">
        <v>0.4</v>
      </c>
      <c r="H25" s="17">
        <v>0.4</v>
      </c>
      <c r="I25" s="17">
        <v>0.4</v>
      </c>
      <c r="J25" s="17">
        <v>1980</v>
      </c>
      <c r="K25" s="17">
        <v>1</v>
      </c>
      <c r="L25" s="17">
        <v>1</v>
      </c>
      <c r="M25" s="17" t="s">
        <v>531</v>
      </c>
      <c r="N25" s="17" t="s">
        <v>532</v>
      </c>
      <c r="O25" s="17" t="s">
        <v>533</v>
      </c>
      <c r="P25" s="17" t="s">
        <v>534</v>
      </c>
      <c r="Q25" s="17">
        <v>0.1</v>
      </c>
      <c r="R25" s="17">
        <v>0.1</v>
      </c>
      <c r="S25" s="17" t="s">
        <v>85</v>
      </c>
      <c r="T25" s="17" t="s">
        <v>85</v>
      </c>
      <c r="U25" s="17" t="s">
        <v>85</v>
      </c>
      <c r="V25" s="17" t="s">
        <v>535</v>
      </c>
      <c r="W25" s="17" t="s">
        <v>536</v>
      </c>
      <c r="X25" s="17" t="s">
        <v>537</v>
      </c>
      <c r="Y25" s="17" t="s">
        <v>528</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562</v>
      </c>
    </row>
    <row r="23" spans="1:3" ht="42.75" customHeight="1" x14ac:dyDescent="0.25">
      <c r="A23" s="49" t="s">
        <v>15</v>
      </c>
      <c r="B23" s="50" t="s">
        <v>137</v>
      </c>
      <c r="C23" s="25" t="s">
        <v>542</v>
      </c>
    </row>
    <row r="24" spans="1:3" ht="63" customHeight="1" x14ac:dyDescent="0.25">
      <c r="A24" s="49" t="s">
        <v>17</v>
      </c>
      <c r="B24" s="50" t="s">
        <v>138</v>
      </c>
      <c r="C24" s="25" t="s">
        <v>544</v>
      </c>
    </row>
    <row r="25" spans="1:3" ht="63" customHeight="1" x14ac:dyDescent="0.25">
      <c r="A25" s="49" t="s">
        <v>19</v>
      </c>
      <c r="B25" s="50" t="s">
        <v>139</v>
      </c>
      <c r="C25" s="25" t="s">
        <v>189</v>
      </c>
    </row>
    <row r="26" spans="1:3" ht="42.75" customHeight="1" x14ac:dyDescent="0.25">
      <c r="A26" s="49" t="s">
        <v>21</v>
      </c>
      <c r="B26" s="50" t="s">
        <v>140</v>
      </c>
      <c r="C26" s="25" t="s">
        <v>563</v>
      </c>
    </row>
    <row r="27" spans="1:3" ht="42.75" customHeight="1" x14ac:dyDescent="0.25">
      <c r="A27" s="49" t="s">
        <v>23</v>
      </c>
      <c r="B27" s="50" t="s">
        <v>141</v>
      </c>
      <c r="C27" s="25" t="s">
        <v>564</v>
      </c>
    </row>
    <row r="28" spans="1:3" ht="42.75" customHeight="1" x14ac:dyDescent="0.25">
      <c r="A28" s="49" t="s">
        <v>25</v>
      </c>
      <c r="B28" s="50" t="s">
        <v>142</v>
      </c>
      <c r="C28" s="25">
        <v>2025</v>
      </c>
    </row>
    <row r="29" spans="1:3" ht="42.75" customHeight="1" x14ac:dyDescent="0.25">
      <c r="A29" s="49" t="s">
        <v>27</v>
      </c>
      <c r="B29" s="47" t="s">
        <v>143</v>
      </c>
      <c r="C29" s="25">
        <v>2026</v>
      </c>
    </row>
    <row r="30" spans="1:3" ht="42.75" customHeight="1" x14ac:dyDescent="0.25">
      <c r="A30" s="49" t="s">
        <v>29</v>
      </c>
      <c r="B30" s="47" t="s">
        <v>144</v>
      </c>
      <c r="C30" s="25"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O_К2_15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3900318.7500000009</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18469318.207884967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111437.67857142859</v>
      </c>
      <c r="E65" s="109">
        <f t="shared" si="10"/>
        <v>111437.67857142859</v>
      </c>
      <c r="F65" s="109">
        <f t="shared" si="10"/>
        <v>111437.67857142859</v>
      </c>
      <c r="G65" s="109">
        <f t="shared" si="10"/>
        <v>111437.67857142859</v>
      </c>
      <c r="H65" s="109">
        <f t="shared" si="10"/>
        <v>111437.67857142859</v>
      </c>
      <c r="I65" s="109">
        <f t="shared" si="10"/>
        <v>111437.67857142859</v>
      </c>
      <c r="J65" s="109">
        <f t="shared" si="10"/>
        <v>111437.67857142859</v>
      </c>
      <c r="K65" s="109">
        <f t="shared" si="10"/>
        <v>111437.67857142859</v>
      </c>
      <c r="L65" s="109">
        <f t="shared" si="10"/>
        <v>111437.67857142859</v>
      </c>
      <c r="M65" s="109">
        <f t="shared" si="10"/>
        <v>111437.67857142859</v>
      </c>
      <c r="N65" s="109">
        <f t="shared" si="10"/>
        <v>111437.67857142859</v>
      </c>
      <c r="O65" s="109">
        <f t="shared" si="10"/>
        <v>111437.67857142859</v>
      </c>
      <c r="P65" s="109">
        <f t="shared" si="10"/>
        <v>111437.67857142859</v>
      </c>
      <c r="Q65" s="109">
        <f t="shared" si="10"/>
        <v>111437.67857142859</v>
      </c>
      <c r="R65" s="109">
        <f t="shared" si="10"/>
        <v>111437.67857142859</v>
      </c>
      <c r="S65" s="109">
        <f t="shared" si="10"/>
        <v>111437.67857142859</v>
      </c>
      <c r="T65" s="109">
        <f t="shared" si="10"/>
        <v>111437.67857142859</v>
      </c>
      <c r="U65" s="109">
        <f t="shared" si="10"/>
        <v>111437.67857142859</v>
      </c>
      <c r="V65" s="109">
        <f t="shared" si="10"/>
        <v>111437.67857142859</v>
      </c>
      <c r="W65" s="109">
        <f t="shared" si="10"/>
        <v>111437.67857142859</v>
      </c>
    </row>
    <row r="66" spans="1:23" ht="11.25" customHeight="1" x14ac:dyDescent="0.25">
      <c r="A66" s="74" t="s">
        <v>237</v>
      </c>
      <c r="B66" s="109">
        <f>IF(AND(B45&gt;$B$92,B45&lt;=$B$92+$B$27),B65,0)</f>
        <v>0</v>
      </c>
      <c r="C66" s="109">
        <f t="shared" ref="C66:W66" si="11">IF(AND(C45&gt;$B$92,C45&lt;=$B$92+$B$27),C65+B66,0)</f>
        <v>0</v>
      </c>
      <c r="D66" s="109">
        <f t="shared" si="11"/>
        <v>111437.67857142859</v>
      </c>
      <c r="E66" s="109">
        <f t="shared" si="11"/>
        <v>222875.35714285719</v>
      </c>
      <c r="F66" s="109">
        <f t="shared" si="11"/>
        <v>334313.0357142858</v>
      </c>
      <c r="G66" s="109">
        <f t="shared" si="11"/>
        <v>445750.71428571438</v>
      </c>
      <c r="H66" s="109">
        <f t="shared" si="11"/>
        <v>557188.39285714296</v>
      </c>
      <c r="I66" s="109">
        <f t="shared" si="11"/>
        <v>668626.07142857159</v>
      </c>
      <c r="J66" s="109">
        <f t="shared" si="11"/>
        <v>780063.75000000023</v>
      </c>
      <c r="K66" s="109">
        <f t="shared" si="11"/>
        <v>891501.42857142887</v>
      </c>
      <c r="L66" s="109">
        <f t="shared" si="11"/>
        <v>1002939.1071428575</v>
      </c>
      <c r="M66" s="109">
        <f t="shared" si="11"/>
        <v>1114376.7857142861</v>
      </c>
      <c r="N66" s="109">
        <f t="shared" si="11"/>
        <v>1225814.4642857148</v>
      </c>
      <c r="O66" s="109">
        <f t="shared" si="11"/>
        <v>1337252.1428571434</v>
      </c>
      <c r="P66" s="109">
        <f t="shared" si="11"/>
        <v>1448689.8214285721</v>
      </c>
      <c r="Q66" s="109">
        <f t="shared" si="11"/>
        <v>1560127.5000000007</v>
      </c>
      <c r="R66" s="109">
        <f t="shared" si="11"/>
        <v>1671565.1785714293</v>
      </c>
      <c r="S66" s="109">
        <f t="shared" si="11"/>
        <v>1783002.857142858</v>
      </c>
      <c r="T66" s="109">
        <f t="shared" si="11"/>
        <v>1894440.5357142866</v>
      </c>
      <c r="U66" s="109">
        <f t="shared" si="11"/>
        <v>2005878.2142857153</v>
      </c>
      <c r="V66" s="109">
        <f t="shared" si="11"/>
        <v>2117315.8928571437</v>
      </c>
      <c r="W66" s="109">
        <f t="shared" si="11"/>
        <v>2228753.5714285723</v>
      </c>
    </row>
    <row r="67" spans="1:23" ht="25.5" customHeight="1" x14ac:dyDescent="0.25">
      <c r="A67" s="110" t="s">
        <v>238</v>
      </c>
      <c r="B67" s="106">
        <f t="shared" ref="B67:W67" si="12">B64-B65</f>
        <v>0</v>
      </c>
      <c r="C67" s="106">
        <f t="shared" si="12"/>
        <v>1867174.4212495829</v>
      </c>
      <c r="D67" s="106">
        <f>D64-D65</f>
        <v>1886592.9458912613</v>
      </c>
      <c r="E67" s="106">
        <f t="shared" si="12"/>
        <v>2082318.8802605406</v>
      </c>
      <c r="F67" s="106">
        <f t="shared" si="12"/>
        <v>2297519.1580631952</v>
      </c>
      <c r="G67" s="106">
        <f t="shared" si="12"/>
        <v>2534158.9431707137</v>
      </c>
      <c r="H67" s="106">
        <f t="shared" si="12"/>
        <v>2794404.1169663966</v>
      </c>
      <c r="I67" s="106">
        <f t="shared" si="12"/>
        <v>3080641.9885221203</v>
      </c>
      <c r="J67" s="106">
        <f t="shared" si="12"/>
        <v>3395504.1596148787</v>
      </c>
      <c r="K67" s="106">
        <f t="shared" si="12"/>
        <v>3741891.7703119963</v>
      </c>
      <c r="L67" s="106">
        <f t="shared" si="12"/>
        <v>4123003.3746282426</v>
      </c>
      <c r="M67" s="106">
        <f t="shared" si="12"/>
        <v>4542365.7220470393</v>
      </c>
      <c r="N67" s="106">
        <f t="shared" si="12"/>
        <v>5003867.749768611</v>
      </c>
      <c r="O67" s="106">
        <f t="shared" si="12"/>
        <v>5511798.1226952402</v>
      </c>
      <c r="P67" s="106">
        <f t="shared" si="12"/>
        <v>6070886.6937148534</v>
      </c>
      <c r="Q67" s="106">
        <f t="shared" si="12"/>
        <v>6686350.2961600805</v>
      </c>
      <c r="R67" s="106">
        <f t="shared" si="12"/>
        <v>7363943.3238009168</v>
      </c>
      <c r="S67" s="106">
        <f t="shared" si="12"/>
        <v>8110013.6018176293</v>
      </c>
      <c r="T67" s="106">
        <f t="shared" si="12"/>
        <v>8931564.1053861938</v>
      </c>
      <c r="U67" s="106">
        <f t="shared" si="12"/>
        <v>9836321.1413334254</v>
      </c>
      <c r="V67" s="106">
        <f t="shared" si="12"/>
        <v>10832809.673382174</v>
      </c>
      <c r="W67" s="106">
        <f t="shared" si="12"/>
        <v>11930436.543472726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1886592.9458912613</v>
      </c>
      <c r="E69" s="105">
        <f>E67+E68</f>
        <v>2082318.8802605406</v>
      </c>
      <c r="F69" s="105">
        <f t="shared" ref="F69:W69" si="14">F67-F68</f>
        <v>2297519.1580631952</v>
      </c>
      <c r="G69" s="105">
        <f t="shared" si="14"/>
        <v>2534158.9431707137</v>
      </c>
      <c r="H69" s="105">
        <f t="shared" si="14"/>
        <v>2794404.1169663966</v>
      </c>
      <c r="I69" s="105">
        <f t="shared" si="14"/>
        <v>3080641.9885221203</v>
      </c>
      <c r="J69" s="105">
        <f t="shared" si="14"/>
        <v>3395504.1596148787</v>
      </c>
      <c r="K69" s="105">
        <f t="shared" si="14"/>
        <v>3741891.7703119963</v>
      </c>
      <c r="L69" s="105">
        <f t="shared" si="14"/>
        <v>4123003.3746282426</v>
      </c>
      <c r="M69" s="105">
        <f t="shared" si="14"/>
        <v>4542365.7220470393</v>
      </c>
      <c r="N69" s="105">
        <f t="shared" si="14"/>
        <v>5003867.749768611</v>
      </c>
      <c r="O69" s="105">
        <f t="shared" si="14"/>
        <v>5511798.1226952402</v>
      </c>
      <c r="P69" s="105">
        <f t="shared" si="14"/>
        <v>6070886.6937148534</v>
      </c>
      <c r="Q69" s="105">
        <f t="shared" si="14"/>
        <v>6686350.2961600805</v>
      </c>
      <c r="R69" s="105">
        <f t="shared" si="14"/>
        <v>7363943.3238009168</v>
      </c>
      <c r="S69" s="105">
        <f t="shared" si="14"/>
        <v>8110013.6018176293</v>
      </c>
      <c r="T69" s="105">
        <f t="shared" si="14"/>
        <v>8931564.1053861938</v>
      </c>
      <c r="U69" s="105">
        <f t="shared" si="14"/>
        <v>9836321.1413334254</v>
      </c>
      <c r="V69" s="105">
        <f t="shared" si="14"/>
        <v>10832809.673382174</v>
      </c>
      <c r="W69" s="105">
        <f t="shared" si="14"/>
        <v>11930436.543472726</v>
      </c>
    </row>
    <row r="70" spans="1:23" ht="12" customHeight="1" x14ac:dyDescent="0.25">
      <c r="A70" s="74" t="s">
        <v>208</v>
      </c>
      <c r="B70" s="102">
        <f t="shared" ref="B70:W70" si="15">-IF(B69&gt;0, B69*$B$35, 0)</f>
        <v>0</v>
      </c>
      <c r="C70" s="102">
        <f t="shared" si="15"/>
        <v>-373434.88424991659</v>
      </c>
      <c r="D70" s="102">
        <f t="shared" si="15"/>
        <v>-377318.58917825227</v>
      </c>
      <c r="E70" s="102">
        <f t="shared" si="15"/>
        <v>-416463.77605210815</v>
      </c>
      <c r="F70" s="102">
        <f t="shared" si="15"/>
        <v>-459503.83161263907</v>
      </c>
      <c r="G70" s="102">
        <f t="shared" si="15"/>
        <v>-506831.78863414278</v>
      </c>
      <c r="H70" s="102">
        <f t="shared" si="15"/>
        <v>-558880.82339327934</v>
      </c>
      <c r="I70" s="102">
        <f t="shared" si="15"/>
        <v>-616128.3977044241</v>
      </c>
      <c r="J70" s="102">
        <f t="shared" si="15"/>
        <v>-679100.83192297583</v>
      </c>
      <c r="K70" s="102">
        <f t="shared" si="15"/>
        <v>-748378.35406239936</v>
      </c>
      <c r="L70" s="102">
        <f t="shared" si="15"/>
        <v>-824600.67492564861</v>
      </c>
      <c r="M70" s="102">
        <f t="shared" si="15"/>
        <v>-908473.14440940786</v>
      </c>
      <c r="N70" s="102">
        <f t="shared" si="15"/>
        <v>-1000773.5499537223</v>
      </c>
      <c r="O70" s="102">
        <f t="shared" si="15"/>
        <v>-1102359.6245390482</v>
      </c>
      <c r="P70" s="102">
        <f t="shared" si="15"/>
        <v>-1214177.3387429707</v>
      </c>
      <c r="Q70" s="102">
        <f t="shared" si="15"/>
        <v>-1337270.0592320161</v>
      </c>
      <c r="R70" s="102">
        <f t="shared" si="15"/>
        <v>-1472788.6647601835</v>
      </c>
      <c r="S70" s="102">
        <f t="shared" si="15"/>
        <v>-1622002.7203635259</v>
      </c>
      <c r="T70" s="102">
        <f t="shared" si="15"/>
        <v>-1786312.8210772388</v>
      </c>
      <c r="U70" s="102">
        <f t="shared" si="15"/>
        <v>-1967264.2282666853</v>
      </c>
      <c r="V70" s="102">
        <f t="shared" si="15"/>
        <v>-2166561.9346764348</v>
      </c>
      <c r="W70" s="102">
        <f t="shared" si="15"/>
        <v>-2386087.3086945452</v>
      </c>
    </row>
    <row r="71" spans="1:23" ht="12.75" customHeight="1" thickBot="1" x14ac:dyDescent="0.3">
      <c r="A71" s="111" t="s">
        <v>241</v>
      </c>
      <c r="B71" s="112">
        <f t="shared" ref="B71:W71" si="16">B69+B70</f>
        <v>0</v>
      </c>
      <c r="C71" s="112">
        <f>C69+C70</f>
        <v>1493739.5369996664</v>
      </c>
      <c r="D71" s="112">
        <f t="shared" si="16"/>
        <v>1509274.3567130091</v>
      </c>
      <c r="E71" s="112">
        <f t="shared" si="16"/>
        <v>1665855.1042084326</v>
      </c>
      <c r="F71" s="112">
        <f t="shared" si="16"/>
        <v>1838015.3264505561</v>
      </c>
      <c r="G71" s="112">
        <f t="shared" si="16"/>
        <v>2027327.1545365709</v>
      </c>
      <c r="H71" s="112">
        <f t="shared" si="16"/>
        <v>2235523.2935731173</v>
      </c>
      <c r="I71" s="112">
        <f t="shared" si="16"/>
        <v>2464513.5908176964</v>
      </c>
      <c r="J71" s="112">
        <f t="shared" si="16"/>
        <v>2716403.3276919029</v>
      </c>
      <c r="K71" s="112">
        <f t="shared" si="16"/>
        <v>2993513.416249597</v>
      </c>
      <c r="L71" s="112">
        <f t="shared" si="16"/>
        <v>3298402.699702594</v>
      </c>
      <c r="M71" s="112">
        <f t="shared" si="16"/>
        <v>3633892.5776376314</v>
      </c>
      <c r="N71" s="112">
        <f t="shared" si="16"/>
        <v>4003094.1998148886</v>
      </c>
      <c r="O71" s="112">
        <f t="shared" si="16"/>
        <v>4409438.4981561918</v>
      </c>
      <c r="P71" s="112">
        <f t="shared" si="16"/>
        <v>4856709.3549718829</v>
      </c>
      <c r="Q71" s="112">
        <f t="shared" si="16"/>
        <v>5349080.2369280644</v>
      </c>
      <c r="R71" s="112">
        <f t="shared" si="16"/>
        <v>5891154.6590407332</v>
      </c>
      <c r="S71" s="112">
        <f t="shared" si="16"/>
        <v>6488010.8814541036</v>
      </c>
      <c r="T71" s="112">
        <f t="shared" si="16"/>
        <v>7145251.2843089551</v>
      </c>
      <c r="U71" s="112">
        <f t="shared" si="16"/>
        <v>7869056.9130667401</v>
      </c>
      <c r="V71" s="112">
        <f t="shared" si="16"/>
        <v>8666247.7387057394</v>
      </c>
      <c r="W71" s="112">
        <f t="shared" si="16"/>
        <v>9544349.2347781807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1886592.9458912613</v>
      </c>
      <c r="E74" s="106">
        <f t="shared" si="18"/>
        <v>2082318.8802605406</v>
      </c>
      <c r="F74" s="106">
        <f t="shared" si="18"/>
        <v>2297519.1580631952</v>
      </c>
      <c r="G74" s="106">
        <f t="shared" si="18"/>
        <v>2534158.9431707137</v>
      </c>
      <c r="H74" s="106">
        <f t="shared" si="18"/>
        <v>2794404.1169663966</v>
      </c>
      <c r="I74" s="106">
        <f t="shared" si="18"/>
        <v>3080641.9885221203</v>
      </c>
      <c r="J74" s="106">
        <f t="shared" si="18"/>
        <v>3395504.1596148787</v>
      </c>
      <c r="K74" s="106">
        <f t="shared" si="18"/>
        <v>3741891.7703119963</v>
      </c>
      <c r="L74" s="106">
        <f t="shared" si="18"/>
        <v>4123003.3746282426</v>
      </c>
      <c r="M74" s="106">
        <f t="shared" si="18"/>
        <v>4542365.7220470393</v>
      </c>
      <c r="N74" s="106">
        <f t="shared" si="18"/>
        <v>5003867.749768611</v>
      </c>
      <c r="O74" s="106">
        <f t="shared" si="18"/>
        <v>5511798.1226952402</v>
      </c>
      <c r="P74" s="106">
        <f t="shared" si="18"/>
        <v>6070886.6937148534</v>
      </c>
      <c r="Q74" s="106">
        <f t="shared" si="18"/>
        <v>6686350.2961600805</v>
      </c>
      <c r="R74" s="106">
        <f t="shared" si="18"/>
        <v>7363943.3238009168</v>
      </c>
      <c r="S74" s="106">
        <f t="shared" si="18"/>
        <v>8110013.6018176293</v>
      </c>
      <c r="T74" s="106">
        <f t="shared" si="18"/>
        <v>8931564.1053861938</v>
      </c>
      <c r="U74" s="106">
        <f t="shared" si="18"/>
        <v>9836321.1413334254</v>
      </c>
      <c r="V74" s="106">
        <f t="shared" si="18"/>
        <v>10832809.673382174</v>
      </c>
      <c r="W74" s="106">
        <f t="shared" si="18"/>
        <v>11930436.543472726</v>
      </c>
    </row>
    <row r="75" spans="1:23" ht="12" customHeight="1" x14ac:dyDescent="0.25">
      <c r="A75" s="74" t="s">
        <v>236</v>
      </c>
      <c r="B75" s="102">
        <f t="shared" ref="B75:W75" si="19">B65</f>
        <v>0</v>
      </c>
      <c r="C75" s="102">
        <f t="shared" si="19"/>
        <v>0</v>
      </c>
      <c r="D75" s="102">
        <f t="shared" si="19"/>
        <v>111437.67857142859</v>
      </c>
      <c r="E75" s="102">
        <f t="shared" si="19"/>
        <v>111437.67857142859</v>
      </c>
      <c r="F75" s="102">
        <f t="shared" si="19"/>
        <v>111437.67857142859</v>
      </c>
      <c r="G75" s="102">
        <f t="shared" si="19"/>
        <v>111437.67857142859</v>
      </c>
      <c r="H75" s="102">
        <f t="shared" si="19"/>
        <v>111437.67857142859</v>
      </c>
      <c r="I75" s="102">
        <f t="shared" si="19"/>
        <v>111437.67857142859</v>
      </c>
      <c r="J75" s="102">
        <f t="shared" si="19"/>
        <v>111437.67857142859</v>
      </c>
      <c r="K75" s="102">
        <f t="shared" si="19"/>
        <v>111437.67857142859</v>
      </c>
      <c r="L75" s="102">
        <f t="shared" si="19"/>
        <v>111437.67857142859</v>
      </c>
      <c r="M75" s="102">
        <f t="shared" si="19"/>
        <v>111437.67857142859</v>
      </c>
      <c r="N75" s="102">
        <f t="shared" si="19"/>
        <v>111437.67857142859</v>
      </c>
      <c r="O75" s="102">
        <f t="shared" si="19"/>
        <v>111437.67857142859</v>
      </c>
      <c r="P75" s="102">
        <f t="shared" si="19"/>
        <v>111437.67857142859</v>
      </c>
      <c r="Q75" s="102">
        <f t="shared" si="19"/>
        <v>111437.67857142859</v>
      </c>
      <c r="R75" s="102">
        <f t="shared" si="19"/>
        <v>111437.67857142859</v>
      </c>
      <c r="S75" s="102">
        <f t="shared" si="19"/>
        <v>111437.67857142859</v>
      </c>
      <c r="T75" s="102">
        <f t="shared" si="19"/>
        <v>111437.67857142859</v>
      </c>
      <c r="U75" s="102">
        <f t="shared" si="19"/>
        <v>111437.67857142859</v>
      </c>
      <c r="V75" s="102">
        <f t="shared" si="19"/>
        <v>111437.67857142859</v>
      </c>
      <c r="W75" s="102">
        <f t="shared" si="19"/>
        <v>111437.67857142859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-377318.58917825221</v>
      </c>
      <c r="E77" s="109">
        <f>IF(SUM($B$70:E70)+SUM($B$77:D77)&gt;0,0,SUM($B$70:E70)-SUM($B$77:D77))</f>
        <v>-416463.77605210803</v>
      </c>
      <c r="F77" s="109">
        <f>IF(SUM($B$70:F70)+SUM($B$77:E77)&gt;0,0,SUM($B$70:F70)-SUM($B$77:E77))</f>
        <v>-459503.83161263913</v>
      </c>
      <c r="G77" s="109">
        <f>IF(SUM($B$70:G70)+SUM($B$77:F77)&gt;0,0,SUM($B$70:G70)-SUM($B$77:F77))</f>
        <v>-506831.78863414284</v>
      </c>
      <c r="H77" s="109">
        <f>IF(SUM($B$70:H70)+SUM($B$77:G77)&gt;0,0,SUM($B$70:H70)-SUM($B$77:G77))</f>
        <v>-558880.82339327922</v>
      </c>
      <c r="I77" s="109">
        <f>IF(SUM($B$70:I70)+SUM($B$77:H77)&gt;0,0,SUM($B$70:I70)-SUM($B$77:H77))</f>
        <v>-616128.39770442434</v>
      </c>
      <c r="J77" s="109">
        <f>IF(SUM($B$70:J70)+SUM($B$77:I77)&gt;0,0,SUM($B$70:J70)-SUM($B$77:I77))</f>
        <v>-679100.83192297583</v>
      </c>
      <c r="K77" s="109">
        <f>IF(SUM($B$70:K70)+SUM($B$77:J77)&gt;0,0,SUM($B$70:K70)-SUM($B$77:J77))</f>
        <v>-748378.35406239936</v>
      </c>
      <c r="L77" s="109">
        <f>IF(SUM($B$70:L70)+SUM($B$77:K77)&gt;0,0,SUM($B$70:L70)-SUM($B$77:K77))</f>
        <v>-824600.67492564861</v>
      </c>
      <c r="M77" s="109">
        <f>IF(SUM($B$70:M70)+SUM($B$77:L77)&gt;0,0,SUM($B$70:M70)-SUM($B$77:L77))</f>
        <v>-908473.14440940786</v>
      </c>
      <c r="N77" s="109">
        <f>IF(SUM($B$70:N70)+SUM($B$77:M77)&gt;0,0,SUM($B$70:N70)-SUM($B$77:M77))</f>
        <v>-1000773.5499537224</v>
      </c>
      <c r="O77" s="109">
        <f>IF(SUM($B$70:O70)+SUM($B$77:N77)&gt;0,0,SUM($B$70:O70)-SUM($B$77:N77))</f>
        <v>-1102359.6245390484</v>
      </c>
      <c r="P77" s="109">
        <f>IF(SUM($B$70:P70)+SUM($B$77:O77)&gt;0,0,SUM($B$70:P70)-SUM($B$77:O77))</f>
        <v>-1214177.3387429714</v>
      </c>
      <c r="Q77" s="109">
        <f>IF(SUM($B$70:Q70)+SUM($B$77:P77)&gt;0,0,SUM($B$70:Q70)-SUM($B$77:P77))</f>
        <v>-1337270.059232017</v>
      </c>
      <c r="R77" s="109">
        <f>IF(SUM($B$70:R70)+SUM($B$77:Q77)&gt;0,0,SUM($B$70:R70)-SUM($B$77:Q77))</f>
        <v>-1472788.6647601835</v>
      </c>
      <c r="S77" s="109">
        <f>IF(SUM($B$70:S70)+SUM($B$77:R77)&gt;0,0,SUM($B$70:S70)-SUM($B$77:R77))</f>
        <v>-1622002.7203635257</v>
      </c>
      <c r="T77" s="109">
        <f>IF(SUM($B$70:T70)+SUM($B$77:S77)&gt;0,0,SUM($B$70:T70)-SUM($B$77:S77))</f>
        <v>-1786312.8210772388</v>
      </c>
      <c r="U77" s="109">
        <f>IF(SUM($B$70:U70)+SUM($B$77:T77)&gt;0,0,SUM($B$70:U70)-SUM($B$77:T77))</f>
        <v>-1967264.2282666843</v>
      </c>
      <c r="V77" s="109">
        <f>IF(SUM($B$70:V70)+SUM($B$77:U77)&gt;0,0,SUM($B$70:V70)-SUM($B$77:U77))</f>
        <v>-2166561.9346764348</v>
      </c>
      <c r="W77" s="109">
        <f>IF(SUM($B$70:W70)+SUM($B$77:V77)&gt;0,0,SUM($B$70:W70)-SUM($B$77:V77))</f>
        <v>-2386087.3086945452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1607591.523608651</v>
      </c>
      <c r="E82" s="106">
        <f t="shared" si="24"/>
        <v>1757721.2006865414</v>
      </c>
      <c r="F82" s="106">
        <f t="shared" si="24"/>
        <v>1927933.9885853273</v>
      </c>
      <c r="G82" s="106">
        <f t="shared" si="24"/>
        <v>2115101.8659408558</v>
      </c>
      <c r="H82" s="106">
        <f t="shared" si="24"/>
        <v>2320937.4661085857</v>
      </c>
      <c r="I82" s="106">
        <f t="shared" si="24"/>
        <v>2547328.4935771604</v>
      </c>
      <c r="J82" s="106">
        <f t="shared" si="24"/>
        <v>2796355.8004976637</v>
      </c>
      <c r="K82" s="106">
        <f t="shared" si="24"/>
        <v>3070313.345094922</v>
      </c>
      <c r="L82" s="106">
        <f t="shared" si="24"/>
        <v>3371730.2291860059</v>
      </c>
      <c r="M82" s="106">
        <f t="shared" si="24"/>
        <v>3703395.0328107881</v>
      </c>
      <c r="N82" s="106">
        <f t="shared" si="24"/>
        <v>4068382.6869577677</v>
      </c>
      <c r="O82" s="106">
        <f t="shared" si="24"/>
        <v>4470084.1507785646</v>
      </c>
      <c r="P82" s="106">
        <f t="shared" si="24"/>
        <v>4912239.1877849568</v>
      </c>
      <c r="Q82" s="106">
        <f t="shared" si="24"/>
        <v>5398972.5665985774</v>
      </c>
      <c r="R82" s="106">
        <f t="shared" si="24"/>
        <v>5934834.0461916858</v>
      </c>
      <c r="S82" s="106">
        <f t="shared" si="24"/>
        <v>6524842.5435674684</v>
      </c>
      <c r="T82" s="106">
        <f t="shared" si="24"/>
        <v>7174534.9238671353</v>
      </c>
      <c r="U82" s="106">
        <f t="shared" si="24"/>
        <v>7890019.8993870551</v>
      </c>
      <c r="V82" s="106">
        <f t="shared" si="24"/>
        <v>8678037.5754159018</v>
      </c>
      <c r="W82" s="106">
        <f t="shared" si="24"/>
        <v>9546025.2376841623</v>
      </c>
    </row>
    <row r="83" spans="1:23" ht="12" customHeight="1" x14ac:dyDescent="0.25">
      <c r="A83" s="94" t="s">
        <v>248</v>
      </c>
      <c r="B83" s="106">
        <f>SUM($B$82:B82)</f>
        <v>0</v>
      </c>
      <c r="C83" s="106">
        <f>SUM(B82:C82)</f>
        <v>977375.2548747079</v>
      </c>
      <c r="D83" s="106">
        <f>SUM(B82:D82)</f>
        <v>2584966.7784833591</v>
      </c>
      <c r="E83" s="106">
        <f>SUM($B$82:E82)</f>
        <v>4342687.9791699005</v>
      </c>
      <c r="F83" s="106">
        <f>SUM($B$82:F82)</f>
        <v>6270621.9677552283</v>
      </c>
      <c r="G83" s="106">
        <f>SUM($B$82:G82)</f>
        <v>8385723.8336960841</v>
      </c>
      <c r="H83" s="106">
        <f>SUM($B$82:H82)</f>
        <v>10706661.299804669</v>
      </c>
      <c r="I83" s="106">
        <f>SUM($B$82:I82)</f>
        <v>13253989.793381829</v>
      </c>
      <c r="J83" s="106">
        <f>SUM($B$82:J82)</f>
        <v>16050345.593879493</v>
      </c>
      <c r="K83" s="106">
        <f>SUM($B$82:K82)</f>
        <v>19120658.938974414</v>
      </c>
      <c r="L83" s="106">
        <f>SUM($B$82:L82)</f>
        <v>22492389.16816042</v>
      </c>
      <c r="M83" s="106">
        <f>SUM($B$82:M82)</f>
        <v>26195784.200971209</v>
      </c>
      <c r="N83" s="106">
        <f>SUM($B$82:N82)</f>
        <v>30264166.887928978</v>
      </c>
      <c r="O83" s="106">
        <f>SUM($B$82:O82)</f>
        <v>34734251.038707539</v>
      </c>
      <c r="P83" s="106">
        <f>SUM($B$82:P82)</f>
        <v>39646490.226492494</v>
      </c>
      <c r="Q83" s="106">
        <f>SUM($B$82:Q82)</f>
        <v>45045462.793091074</v>
      </c>
      <c r="R83" s="106">
        <f>SUM($B$82:R82)</f>
        <v>50980296.839282759</v>
      </c>
      <c r="S83" s="106">
        <f>SUM($B$82:S82)</f>
        <v>57505139.38285023</v>
      </c>
      <c r="T83" s="106">
        <f>SUM($B$82:T82)</f>
        <v>64679674.306717366</v>
      </c>
      <c r="U83" s="106">
        <f>SUM($B$82:U82)</f>
        <v>72569694.206104428</v>
      </c>
      <c r="V83" s="106">
        <f>SUM($B$82:V82)</f>
        <v>81247731.781520337</v>
      </c>
      <c r="W83" s="106">
        <f>SUM($B$82:W82)</f>
        <v>90793757.019204497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1422647.3660253549</v>
      </c>
      <c r="E85" s="106">
        <f t="shared" si="26"/>
        <v>1376553.5286134717</v>
      </c>
      <c r="F85" s="106">
        <f t="shared" si="26"/>
        <v>1336154.9636497463</v>
      </c>
      <c r="G85" s="106">
        <f t="shared" si="26"/>
        <v>1297231.5853311215</v>
      </c>
      <c r="H85" s="106">
        <f t="shared" si="26"/>
        <v>1259711.8705638184</v>
      </c>
      <c r="I85" s="106">
        <f t="shared" si="26"/>
        <v>1223529.0709234616</v>
      </c>
      <c r="J85" s="106">
        <f t="shared" si="26"/>
        <v>1188620.7967027952</v>
      </c>
      <c r="K85" s="106">
        <f t="shared" si="26"/>
        <v>1154928.6433348835</v>
      </c>
      <c r="L85" s="106">
        <f t="shared" si="26"/>
        <v>1122397.8555533956</v>
      </c>
      <c r="M85" s="106">
        <f t="shared" si="26"/>
        <v>1090977.0251742285</v>
      </c>
      <c r="N85" s="106">
        <f t="shared" si="26"/>
        <v>1060617.8188458558</v>
      </c>
      <c r="O85" s="106">
        <f t="shared" si="26"/>
        <v>1031274.7325261432</v>
      </c>
      <c r="P85" s="106">
        <f t="shared" si="26"/>
        <v>1002904.8698070557</v>
      </c>
      <c r="Q85" s="106">
        <f t="shared" si="26"/>
        <v>975467.74153096788</v>
      </c>
      <c r="R85" s="106">
        <f t="shared" si="26"/>
        <v>948925.08442796185</v>
      </c>
      <c r="S85" s="106">
        <f t="shared" si="26"/>
        <v>923240.69675672078</v>
      </c>
      <c r="T85" s="106">
        <f t="shared" si="26"/>
        <v>898380.28915608558</v>
      </c>
      <c r="U85" s="106">
        <f t="shared" si="26"/>
        <v>874311.3491133952</v>
      </c>
      <c r="V85" s="106">
        <f t="shared" si="26"/>
        <v>851003.01763217547</v>
      </c>
      <c r="W85" s="106">
        <f t="shared" si="26"/>
        <v>828425.97683827917</v>
      </c>
    </row>
    <row r="86" spans="1:23" ht="21.75" customHeight="1" x14ac:dyDescent="0.25">
      <c r="A86" s="110" t="s">
        <v>251</v>
      </c>
      <c r="B86" s="106">
        <f>SUM(B85)</f>
        <v>0</v>
      </c>
      <c r="C86" s="106">
        <f t="shared" ref="C86:W86" si="27">C85+B86</f>
        <v>977375.2548747079</v>
      </c>
      <c r="D86" s="106">
        <f t="shared" si="27"/>
        <v>2400022.6209000628</v>
      </c>
      <c r="E86" s="106">
        <f t="shared" si="27"/>
        <v>3776576.1495135343</v>
      </c>
      <c r="F86" s="106">
        <f t="shared" si="27"/>
        <v>5112731.1131632803</v>
      </c>
      <c r="G86" s="106">
        <f t="shared" si="27"/>
        <v>6409962.6984944018</v>
      </c>
      <c r="H86" s="106">
        <f t="shared" si="27"/>
        <v>7669674.5690582199</v>
      </c>
      <c r="I86" s="106">
        <f t="shared" si="27"/>
        <v>8893203.6399816815</v>
      </c>
      <c r="J86" s="106">
        <f t="shared" si="27"/>
        <v>10081824.436684476</v>
      </c>
      <c r="K86" s="106">
        <f t="shared" si="27"/>
        <v>11236753.08001936</v>
      </c>
      <c r="L86" s="106">
        <f t="shared" si="27"/>
        <v>12359150.935572756</v>
      </c>
      <c r="M86" s="106">
        <f t="shared" si="27"/>
        <v>13450127.960746985</v>
      </c>
      <c r="N86" s="106">
        <f t="shared" si="27"/>
        <v>14510745.77959284</v>
      </c>
      <c r="O86" s="106">
        <f t="shared" si="27"/>
        <v>15542020.512118984</v>
      </c>
      <c r="P86" s="106">
        <f t="shared" si="27"/>
        <v>16544925.381926039</v>
      </c>
      <c r="Q86" s="106">
        <f t="shared" si="27"/>
        <v>17520393.123457007</v>
      </c>
      <c r="R86" s="106">
        <f t="shared" si="27"/>
        <v>18469318.207884967</v>
      </c>
      <c r="S86" s="106">
        <f t="shared" si="27"/>
        <v>19392558.904641688</v>
      </c>
      <c r="T86" s="106">
        <f t="shared" si="27"/>
        <v>20290939.193797775</v>
      </c>
      <c r="U86" s="106">
        <f t="shared" si="27"/>
        <v>21165250.542911168</v>
      </c>
      <c r="V86" s="106">
        <f t="shared" si="27"/>
        <v>22016253.560543343</v>
      </c>
      <c r="W86" s="106">
        <f t="shared" si="27"/>
        <v>22844679.537381623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O_К2_15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№0523, ПП № 2; 6 ячейки (установка ПП 6 кВ с вакумным выключателем 6кВ и компл. РЗИиА в кол-ве - 1шт., внедрение комплекса АСДТУ)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46187</v>
      </c>
      <c r="D32" s="145">
        <v>46187</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46217</v>
      </c>
      <c r="D35" s="145">
        <v>46217</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46247</v>
      </c>
      <c r="D37" s="145">
        <v>46247</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46277</v>
      </c>
      <c r="D39" s="145">
        <v>46277</v>
      </c>
      <c r="E39" s="145" t="s">
        <v>83</v>
      </c>
      <c r="F39" s="145" t="s">
        <v>83</v>
      </c>
      <c r="G39" s="146"/>
      <c r="H39" s="146"/>
      <c r="I39" s="146" t="s">
        <v>258</v>
      </c>
      <c r="J39" s="146" t="s">
        <v>258</v>
      </c>
    </row>
    <row r="40" spans="1:10" s="4" customFormat="1" x14ac:dyDescent="0.25">
      <c r="A40" s="139" t="s">
        <v>303</v>
      </c>
      <c r="B40" s="148" t="s">
        <v>304</v>
      </c>
      <c r="C40" s="145">
        <v>46287</v>
      </c>
      <c r="D40" s="145">
        <v>46287</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46317</v>
      </c>
      <c r="D42" s="145">
        <v>46317</v>
      </c>
      <c r="E42" s="145" t="s">
        <v>83</v>
      </c>
      <c r="F42" s="145" t="s">
        <v>83</v>
      </c>
      <c r="G42" s="146"/>
      <c r="H42" s="146"/>
      <c r="I42" s="146" t="s">
        <v>258</v>
      </c>
      <c r="J42" s="146" t="s">
        <v>258</v>
      </c>
    </row>
    <row r="43" spans="1:10" s="4" customFormat="1" x14ac:dyDescent="0.25">
      <c r="A43" s="139" t="s">
        <v>308</v>
      </c>
      <c r="B43" s="148" t="s">
        <v>309</v>
      </c>
      <c r="C43" s="145">
        <v>46317</v>
      </c>
      <c r="D43" s="145">
        <v>46317</v>
      </c>
      <c r="E43" s="145" t="s">
        <v>83</v>
      </c>
      <c r="F43" s="145" t="s">
        <v>83</v>
      </c>
      <c r="G43" s="146"/>
      <c r="H43" s="146"/>
      <c r="I43" s="146" t="s">
        <v>258</v>
      </c>
      <c r="J43" s="146" t="s">
        <v>258</v>
      </c>
    </row>
    <row r="44" spans="1:10" s="4" customFormat="1" x14ac:dyDescent="0.25">
      <c r="A44" s="139" t="s">
        <v>310</v>
      </c>
      <c r="B44" s="148" t="s">
        <v>311</v>
      </c>
      <c r="C44" s="145">
        <v>46327</v>
      </c>
      <c r="D44" s="145">
        <v>46327</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46357</v>
      </c>
      <c r="D47" s="145">
        <v>46357</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46371</v>
      </c>
      <c r="D49" s="145">
        <v>46371</v>
      </c>
      <c r="E49" s="145" t="s">
        <v>83</v>
      </c>
      <c r="F49" s="145" t="s">
        <v>83</v>
      </c>
      <c r="G49" s="146"/>
      <c r="H49" s="146"/>
      <c r="I49" s="146" t="s">
        <v>258</v>
      </c>
      <c r="J49" s="146" t="s">
        <v>258</v>
      </c>
    </row>
    <row r="50" spans="1:10" s="4" customFormat="1" ht="78.75" x14ac:dyDescent="0.25">
      <c r="A50" s="139" t="s">
        <v>321</v>
      </c>
      <c r="B50" s="148" t="s">
        <v>322</v>
      </c>
      <c r="C50" s="145">
        <v>46371</v>
      </c>
      <c r="D50" s="145">
        <v>46371</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46371</v>
      </c>
      <c r="D52" s="145">
        <v>46371</v>
      </c>
      <c r="E52" s="145" t="s">
        <v>83</v>
      </c>
      <c r="F52" s="145" t="s">
        <v>83</v>
      </c>
      <c r="G52" s="146"/>
      <c r="H52" s="146"/>
      <c r="I52" s="146" t="s">
        <v>258</v>
      </c>
      <c r="J52" s="146" t="s">
        <v>258</v>
      </c>
    </row>
    <row r="53" spans="1:10" s="4" customFormat="1" ht="31.5" x14ac:dyDescent="0.25">
      <c r="A53" s="139" t="s">
        <v>327</v>
      </c>
      <c r="B53" s="149" t="s">
        <v>328</v>
      </c>
      <c r="C53" s="145">
        <v>46371</v>
      </c>
      <c r="D53" s="145">
        <v>46371</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2024-10-29T06:47:49Z</dcterms:created>
  <dcterms:modified xsi:type="dcterms:W3CDTF">2026-02-14T21:07:47Z</dcterms:modified>
</cp:coreProperties>
</file>